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AAEB41AB-161D-43C7-9CF8-EF62D5AF6EE5}" xr6:coauthVersionLast="47" xr6:coauthVersionMax="47" xr10:uidLastSave="{00000000-0000-0000-0000-000000000000}"/>
  <bookViews>
    <workbookView xWindow="-108" yWindow="-108" windowWidth="30936" windowHeight="16896" xr2:uid="{315B054E-0974-4E7D-9DBA-12969E37AD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1" l="1"/>
  <c r="A12" i="1"/>
  <c r="C19" i="1"/>
  <c r="B19" i="1"/>
  <c r="B29" i="1"/>
  <c r="C28" i="1"/>
  <c r="C27" i="1"/>
  <c r="B28" i="1"/>
  <c r="B27" i="1"/>
  <c r="C26" i="1"/>
  <c r="B26" i="1"/>
  <c r="B25" i="1"/>
  <c r="B24" i="1"/>
  <c r="B23" i="1"/>
  <c r="C20" i="1"/>
  <c r="C18" i="1"/>
  <c r="B18" i="1"/>
  <c r="B16" i="1"/>
  <c r="B15" i="1"/>
  <c r="B20" i="1" s="1"/>
  <c r="B17" i="1" l="1"/>
</calcChain>
</file>

<file path=xl/sharedStrings.xml><?xml version="1.0" encoding="utf-8"?>
<sst xmlns="http://schemas.openxmlformats.org/spreadsheetml/2006/main" count="46" uniqueCount="37">
  <si>
    <t>液相色谱分析梯度筛选</t>
    <phoneticPr fontId="1" type="noConversion"/>
  </si>
  <si>
    <t>A</t>
    <phoneticPr fontId="1" type="noConversion"/>
  </si>
  <si>
    <t>水相</t>
    <phoneticPr fontId="1" type="noConversion"/>
  </si>
  <si>
    <t>B</t>
    <phoneticPr fontId="1" type="noConversion"/>
  </si>
  <si>
    <t>有机相</t>
    <phoneticPr fontId="1" type="noConversion"/>
  </si>
  <si>
    <t>初始比例</t>
    <phoneticPr fontId="1" type="noConversion"/>
  </si>
  <si>
    <t>结束比例</t>
    <phoneticPr fontId="1" type="noConversion"/>
  </si>
  <si>
    <t>首峰出现时间ti</t>
    <phoneticPr fontId="1" type="noConversion"/>
  </si>
  <si>
    <t>min</t>
    <phoneticPr fontId="1" type="noConversion"/>
  </si>
  <si>
    <t>末峰结束时间tf</t>
    <phoneticPr fontId="1" type="noConversion"/>
  </si>
  <si>
    <r>
      <t>出峰区域时间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等线"/>
        <family val="2"/>
        <charset val="134"/>
        <scheme val="minor"/>
      </rPr>
      <t>tG</t>
    </r>
    <phoneticPr fontId="1" type="noConversion"/>
  </si>
  <si>
    <t>梯度洗脱时间tG</t>
    <phoneticPr fontId="1" type="noConversion"/>
  </si>
  <si>
    <t>等度洗脱</t>
    <phoneticPr fontId="1" type="noConversion"/>
  </si>
  <si>
    <t>tr(avg)=</t>
    <phoneticPr fontId="1" type="noConversion"/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</si>
  <si>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等线"/>
        <family val="3"/>
        <charset val="134"/>
      </rPr>
      <t>%B/min</t>
    </r>
    <r>
      <rPr>
        <sz val="11"/>
        <color theme="1"/>
        <rFont val="等线"/>
        <family val="1"/>
        <charset val="2"/>
      </rPr>
      <t>=</t>
    </r>
    <phoneticPr fontId="1" type="noConversion"/>
  </si>
  <si>
    <t>%B</t>
  </si>
  <si>
    <t>等度比例在tr(avg)=</t>
    <phoneticPr fontId="1" type="noConversion"/>
  </si>
  <si>
    <t>%B</t>
    <phoneticPr fontId="1" type="noConversion"/>
  </si>
  <si>
    <t>等度洗脱比例为</t>
    <phoneticPr fontId="1" type="noConversion"/>
  </si>
  <si>
    <t>洗脱时间为</t>
    <phoneticPr fontId="1" type="noConversion"/>
  </si>
  <si>
    <t>梯度洗脱</t>
    <phoneticPr fontId="1" type="noConversion"/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</si>
  <si>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等线"/>
        <family val="1"/>
        <charset val="2"/>
      </rPr>
      <t>%B/min=</t>
    </r>
    <phoneticPr fontId="1" type="noConversion"/>
  </si>
  <si>
    <t>初始流动相比例为</t>
    <phoneticPr fontId="1" type="noConversion"/>
  </si>
  <si>
    <t>流速</t>
    <phoneticPr fontId="1" type="noConversion"/>
  </si>
  <si>
    <t>ml/min</t>
    <phoneticPr fontId="1" type="noConversion"/>
  </si>
  <si>
    <t>Dwell volumn</t>
    <phoneticPr fontId="1" type="noConversion"/>
  </si>
  <si>
    <t>ml</t>
    <phoneticPr fontId="1" type="noConversion"/>
  </si>
  <si>
    <t>结束流动相比例为</t>
    <phoneticPr fontId="1" type="noConversion"/>
  </si>
  <si>
    <t>%B/min</t>
    <phoneticPr fontId="1" type="noConversion"/>
  </si>
  <si>
    <t>运行时间为</t>
    <phoneticPr fontId="1" type="noConversion"/>
  </si>
  <si>
    <t>初始流动相</t>
    <phoneticPr fontId="1" type="noConversion"/>
  </si>
  <si>
    <t>结束流动相</t>
    <phoneticPr fontId="1" type="noConversion"/>
  </si>
  <si>
    <t>梯度洗脱比例为</t>
    <phoneticPr fontId="1" type="noConversion"/>
  </si>
  <si>
    <t>判定结果</t>
    <phoneticPr fontId="1" type="noConversion"/>
  </si>
  <si>
    <t>自行填入系统参数</t>
    <phoneticPr fontId="1" type="noConversion"/>
  </si>
  <si>
    <t>自行填入流速</t>
    <phoneticPr fontId="1" type="noConversion"/>
  </si>
  <si>
    <t>自行填入初始流动相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</si>
</sst>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Symbol"/>
      <family val="1"/>
      <charset val="2"/>
    </font>
    <font>
      <sz val="11"/>
      <color theme="1"/>
      <name val="等线"/>
      <family val="3"/>
      <charset val="134"/>
    </font>
    <font>
      <sz val="11"/>
      <color theme="1"/>
      <name val="等线"/>
      <family val="1"/>
      <charset val="2"/>
    </font>
    <font>
      <sz val="11"/>
      <color rgb="FFFF0000"/>
      <name val="等线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5" borderId="1" xfId="0" applyFill="1" applyBorder="1">
      <alignment vertical="center"/>
    </xf>
    <xf numFmtId="0" fontId="0" fillId="2" borderId="1" xfId="0" applyFill="1" applyBorder="1">
      <alignment vertical="center"/>
    </xf>
    <xf numFmtId="0" fontId="0" fillId="6" borderId="1" xfId="0" applyFill="1" applyBorder="1">
      <alignment vertical="center"/>
    </xf>
    <xf numFmtId="0" fontId="0" fillId="7" borderId="1" xfId="0" applyFill="1" applyBorder="1">
      <alignment vertical="center"/>
    </xf>
    <xf numFmtId="0" fontId="0" fillId="8" borderId="1" xfId="0" applyFill="1" applyBorder="1">
      <alignment vertical="center"/>
    </xf>
    <xf numFmtId="1" fontId="0" fillId="8" borderId="1" xfId="0" applyNumberFormat="1" applyFill="1" applyBorder="1">
      <alignment vertical="center"/>
    </xf>
    <xf numFmtId="0" fontId="4" fillId="8" borderId="1" xfId="0" applyFont="1" applyFill="1" applyBorder="1">
      <alignment vertical="center"/>
    </xf>
    <xf numFmtId="0" fontId="4" fillId="3" borderId="1" xfId="0" applyFont="1" applyFill="1" applyBorder="1">
      <alignment vertical="center"/>
    </xf>
    <xf numFmtId="2" fontId="0" fillId="3" borderId="1" xfId="0" applyNumberFormat="1" applyFill="1" applyBorder="1">
      <alignment vertical="center"/>
    </xf>
    <xf numFmtId="0" fontId="0" fillId="9" borderId="1" xfId="0" applyFill="1" applyBorder="1">
      <alignment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960120</xdr:colOff>
      <xdr:row>12</xdr:row>
      <xdr:rowOff>160020</xdr:rowOff>
    </xdr:from>
    <xdr:to>
      <xdr:col>8</xdr:col>
      <xdr:colOff>383431</xdr:colOff>
      <xdr:row>23</xdr:row>
      <xdr:rowOff>41910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C7214C5-8797-4941-A315-F7C57425C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0020" y="2263140"/>
          <a:ext cx="3263791" cy="1809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5732D-7C94-4891-8E84-FDF3D59C33B9}">
  <dimension ref="A1:D29"/>
  <sheetViews>
    <sheetView tabSelected="1" workbookViewId="0">
      <selection sqref="A1:C1"/>
    </sheetView>
  </sheetViews>
  <sheetFormatPr defaultRowHeight="13.8" x14ac:dyDescent="0.25"/>
  <cols>
    <col min="1" max="1" width="19.109375" bestFit="1" customWidth="1"/>
    <col min="2" max="2" width="13.88671875" bestFit="1" customWidth="1"/>
    <col min="3" max="3" width="10.88671875" customWidth="1"/>
    <col min="4" max="4" width="20.44140625" bestFit="1" customWidth="1"/>
  </cols>
  <sheetData>
    <row r="1" spans="1:4" x14ac:dyDescent="0.25">
      <c r="A1" s="16" t="s">
        <v>0</v>
      </c>
      <c r="B1" s="17"/>
      <c r="C1" s="18"/>
    </row>
    <row r="2" spans="1:4" x14ac:dyDescent="0.25">
      <c r="A2" s="7" t="s">
        <v>1</v>
      </c>
      <c r="B2" s="7" t="s">
        <v>2</v>
      </c>
      <c r="C2" s="1"/>
    </row>
    <row r="3" spans="1:4" x14ac:dyDescent="0.25">
      <c r="A3" s="7" t="s">
        <v>3</v>
      </c>
      <c r="B3" s="7" t="s">
        <v>4</v>
      </c>
      <c r="C3" s="1"/>
    </row>
    <row r="4" spans="1:4" x14ac:dyDescent="0.25">
      <c r="A4" s="2" t="s">
        <v>30</v>
      </c>
      <c r="B4" s="6">
        <v>5</v>
      </c>
      <c r="C4" s="2" t="s">
        <v>15</v>
      </c>
      <c r="D4" t="s">
        <v>36</v>
      </c>
    </row>
    <row r="5" spans="1:4" x14ac:dyDescent="0.25">
      <c r="A5" s="2" t="s">
        <v>31</v>
      </c>
      <c r="B5" s="2">
        <v>100</v>
      </c>
      <c r="C5" s="2" t="s">
        <v>15</v>
      </c>
    </row>
    <row r="6" spans="1:4" x14ac:dyDescent="0.25">
      <c r="A6" s="2" t="s">
        <v>11</v>
      </c>
      <c r="B6" s="2">
        <v>20</v>
      </c>
      <c r="C6" s="2" t="s">
        <v>8</v>
      </c>
    </row>
    <row r="7" spans="1:4" x14ac:dyDescent="0.25">
      <c r="A7" s="3" t="s">
        <v>23</v>
      </c>
      <c r="B7" s="13">
        <v>2</v>
      </c>
      <c r="C7" s="3" t="s">
        <v>24</v>
      </c>
      <c r="D7" t="s">
        <v>35</v>
      </c>
    </row>
    <row r="8" spans="1:4" x14ac:dyDescent="0.25">
      <c r="A8" s="3" t="s">
        <v>25</v>
      </c>
      <c r="B8" s="13">
        <v>5.5</v>
      </c>
      <c r="C8" s="3" t="s">
        <v>26</v>
      </c>
      <c r="D8" t="s">
        <v>34</v>
      </c>
    </row>
    <row r="9" spans="1:4" x14ac:dyDescent="0.25">
      <c r="A9" s="4" t="s">
        <v>7</v>
      </c>
      <c r="B9" s="6">
        <v>12.8</v>
      </c>
      <c r="C9" s="4" t="s">
        <v>8</v>
      </c>
    </row>
    <row r="10" spans="1:4" x14ac:dyDescent="0.25">
      <c r="A10" s="4" t="s">
        <v>9</v>
      </c>
      <c r="B10" s="6">
        <v>21.2</v>
      </c>
      <c r="C10" s="4" t="s">
        <v>8</v>
      </c>
    </row>
    <row r="11" spans="1:4" x14ac:dyDescent="0.25">
      <c r="A11" s="4" t="s">
        <v>10</v>
      </c>
      <c r="B11" s="4">
        <f>B10-B9</f>
        <v>8.3999999999999986</v>
      </c>
      <c r="C11" s="4" t="s">
        <v>8</v>
      </c>
    </row>
    <row r="12" spans="1:4" x14ac:dyDescent="0.25">
      <c r="A12" s="19" t="str">
        <f>IF(B11&gt;0.25*B6,"使用梯度洗脱","使用等度洗脱")</f>
        <v>使用梯度洗脱</v>
      </c>
      <c r="B12" s="20"/>
      <c r="C12" s="21"/>
      <c r="D12" t="s">
        <v>33</v>
      </c>
    </row>
    <row r="13" spans="1:4" x14ac:dyDescent="0.25">
      <c r="A13" s="1"/>
      <c r="B13" s="1"/>
      <c r="C13" s="1"/>
    </row>
    <row r="14" spans="1:4" x14ac:dyDescent="0.25">
      <c r="A14" s="5" t="s">
        <v>12</v>
      </c>
      <c r="B14" s="1"/>
      <c r="C14" s="1"/>
    </row>
    <row r="15" spans="1:4" x14ac:dyDescent="0.25">
      <c r="A15" s="2" t="s">
        <v>13</v>
      </c>
      <c r="B15" s="2">
        <f>(B9+B10)/2</f>
        <v>17</v>
      </c>
      <c r="C15" s="2" t="s">
        <v>8</v>
      </c>
    </row>
    <row r="16" spans="1:4" x14ac:dyDescent="0.25">
      <c r="A16" s="11" t="s">
        <v>14</v>
      </c>
      <c r="B16" s="2">
        <f>(B5-B4)/B6</f>
        <v>4.75</v>
      </c>
      <c r="C16" s="2" t="s">
        <v>8</v>
      </c>
    </row>
    <row r="17" spans="1:3" x14ac:dyDescent="0.25">
      <c r="A17" s="11" t="s">
        <v>16</v>
      </c>
      <c r="B17" s="2">
        <f>B16*B15+B4</f>
        <v>85.75</v>
      </c>
      <c r="C17" s="2" t="s">
        <v>17</v>
      </c>
    </row>
    <row r="18" spans="1:3" x14ac:dyDescent="0.25">
      <c r="A18" s="14" t="s">
        <v>18</v>
      </c>
      <c r="B18" s="8" t="str">
        <f>B2&amp;A2</f>
        <v>水相A</v>
      </c>
      <c r="C18" s="8" t="str">
        <f>B3&amp;A3</f>
        <v>有机相B</v>
      </c>
    </row>
    <row r="19" spans="1:3" x14ac:dyDescent="0.25">
      <c r="A19" s="15"/>
      <c r="B19" s="9">
        <f>ROUND(100-B17,0)</f>
        <v>14</v>
      </c>
      <c r="C19" s="9">
        <f>ROUND(B17,0)</f>
        <v>86</v>
      </c>
    </row>
    <row r="20" spans="1:3" x14ac:dyDescent="0.25">
      <c r="A20" s="8" t="s">
        <v>19</v>
      </c>
      <c r="B20" s="8">
        <f>B15</f>
        <v>17</v>
      </c>
      <c r="C20" s="8" t="str">
        <f>C15</f>
        <v>min</v>
      </c>
    </row>
    <row r="21" spans="1:3" x14ac:dyDescent="0.25">
      <c r="A21" s="1"/>
      <c r="B21" s="1"/>
      <c r="C21" s="1"/>
    </row>
    <row r="22" spans="1:3" x14ac:dyDescent="0.25">
      <c r="A22" s="5" t="s">
        <v>20</v>
      </c>
      <c r="B22" s="1"/>
      <c r="C22" s="1"/>
    </row>
    <row r="23" spans="1:3" x14ac:dyDescent="0.25">
      <c r="A23" s="11" t="s">
        <v>21</v>
      </c>
      <c r="B23" s="2">
        <f>(B5-B4)/B6</f>
        <v>4.75</v>
      </c>
      <c r="C23" s="2" t="s">
        <v>28</v>
      </c>
    </row>
    <row r="24" spans="1:3" x14ac:dyDescent="0.25">
      <c r="A24" s="11" t="s">
        <v>22</v>
      </c>
      <c r="B24" s="12">
        <f>B4+B9*B23-B8/B7*B23-0.1*B5</f>
        <v>42.737500000000011</v>
      </c>
      <c r="C24" s="2" t="s">
        <v>15</v>
      </c>
    </row>
    <row r="25" spans="1:3" x14ac:dyDescent="0.25">
      <c r="A25" s="11" t="s">
        <v>27</v>
      </c>
      <c r="B25" s="12">
        <f>B4+B10*B23-B8/B7*B23-0.1*B5</f>
        <v>82.637500000000003</v>
      </c>
      <c r="C25" s="2" t="s">
        <v>15</v>
      </c>
    </row>
    <row r="26" spans="1:3" x14ac:dyDescent="0.25">
      <c r="A26" s="10" t="s">
        <v>32</v>
      </c>
      <c r="B26" s="8" t="str">
        <f>B18</f>
        <v>水相A</v>
      </c>
      <c r="C26" s="8" t="str">
        <f>C18</f>
        <v>有机相B</v>
      </c>
    </row>
    <row r="27" spans="1:3" x14ac:dyDescent="0.25">
      <c r="A27" s="10" t="s">
        <v>5</v>
      </c>
      <c r="B27" s="9">
        <f>ROUND(100-B24,0)</f>
        <v>57</v>
      </c>
      <c r="C27" s="9">
        <f>ROUND(B24,0)</f>
        <v>43</v>
      </c>
    </row>
    <row r="28" spans="1:3" x14ac:dyDescent="0.25">
      <c r="A28" s="10" t="s">
        <v>6</v>
      </c>
      <c r="B28" s="9">
        <f>ROUND(100-B25,0)</f>
        <v>17</v>
      </c>
      <c r="C28" s="9">
        <f>ROUND(B25,0)</f>
        <v>83</v>
      </c>
    </row>
    <row r="29" spans="1:3" x14ac:dyDescent="0.25">
      <c r="A29" s="10" t="s">
        <v>29</v>
      </c>
      <c r="B29" s="8">
        <f>B6</f>
        <v>20</v>
      </c>
      <c r="C29" s="8" t="s">
        <v>8</v>
      </c>
    </row>
  </sheetData>
  <mergeCells count="3">
    <mergeCell ref="A18:A19"/>
    <mergeCell ref="A1:C1"/>
    <mergeCell ref="A12:C12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2022-03-08T10:56:11Z</dcterms:created>
  <dcterms:modified xsi:type="dcterms:W3CDTF">2022-03-08T11:33:18Z</dcterms:modified>
</cp:coreProperties>
</file>